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INGRESOS\"/>
    </mc:Choice>
  </mc:AlternateContent>
  <bookViews>
    <workbookView xWindow="0" yWindow="0" windowWidth="28800" windowHeight="12315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22" i="1" l="1"/>
  <c r="H22" i="1"/>
  <c r="H17" i="1"/>
  <c r="H16" i="1"/>
  <c r="H15" i="1"/>
  <c r="H14" i="1"/>
  <c r="H13" i="1"/>
  <c r="G18" i="1"/>
  <c r="G11" i="1"/>
  <c r="G10" i="1" s="1"/>
  <c r="F20" i="1" l="1"/>
  <c r="D18" i="1"/>
  <c r="F23" i="1" l="1"/>
  <c r="H23" i="1" s="1"/>
  <c r="F24" i="1" l="1"/>
  <c r="H24" i="1" s="1"/>
  <c r="I22" i="1"/>
  <c r="I21" i="1"/>
  <c r="F21" i="1"/>
  <c r="H21" i="1" s="1"/>
  <c r="I20" i="1"/>
  <c r="H20" i="1"/>
  <c r="I19" i="1"/>
  <c r="F19" i="1"/>
  <c r="H19" i="1" s="1"/>
  <c r="E18" i="1"/>
  <c r="C18" i="1"/>
  <c r="I17" i="1"/>
  <c r="F17" i="1"/>
  <c r="I16" i="1"/>
  <c r="F16" i="1"/>
  <c r="I15" i="1"/>
  <c r="F15" i="1"/>
  <c r="D11" i="1"/>
  <c r="D10" i="1" s="1"/>
  <c r="I14" i="1"/>
  <c r="F14" i="1"/>
  <c r="F13" i="1"/>
  <c r="I12" i="1"/>
  <c r="F12" i="1"/>
  <c r="E11" i="1"/>
  <c r="C11" i="1"/>
  <c r="C10" i="1" l="1"/>
  <c r="E10" i="1"/>
  <c r="I18" i="1"/>
  <c r="H18" i="1"/>
  <c r="I11" i="1"/>
  <c r="H11" i="1"/>
  <c r="F18" i="1"/>
  <c r="F11" i="1"/>
  <c r="I10" i="1" l="1"/>
  <c r="I24" i="1"/>
  <c r="H10" i="1"/>
  <c r="F10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<sst xmlns="http://schemas.openxmlformats.org/spreadsheetml/2006/main" count="27" uniqueCount="27">
  <si>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</si>
  <si>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</si>
  <si>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</si>
  <si>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</si>
  <si>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</si>
  <si>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</si>
  <si>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</si>
  <si>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</si>
  <si>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</si>
  <si>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</si>
  <si>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</si>
  <si>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</si>
  <si>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</si>
  <si>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</si>
  <si>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</si>
  <si>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</si>
  <si>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</si>
  <si>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</si>
  <si>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</si>
  <si>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</si>
  <si>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 DE COLABORACION FISCAL</t>
  </si>
  <si>
    <t>OTROS INGRESOS Y BENEFICIOS VARIOS</t>
  </si>
  <si>
    <t>ENDEUDAMIENTO INTERNO</t>
  </si>
  <si>
    <t xml:space="preserve">DERECHOS </t>
  </si>
  <si>
    <t>PARTICIPACIONES</t>
  </si>
  <si>
    <t>REFRENDOS FEDERALES Y ESTATALES 2023</t>
  </si>
  <si>
    <t>POR EL PERIODO  DEL 1o. DE ENERO AL 30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</si>
</sst>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B1" zoomScale="90" zoomScaleNormal="90" workbookViewId="0">
      <selection activeCell="D29" sqref="D29"/>
    </sheetView>
  </sheetViews>
  <sheetFormatPr baseColWidth="10" defaultRowHeight="15" x14ac:dyDescent="0.25"/>
  <cols>
    <col min="1" max="1" width="2.5703125" style="1" hidden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3.7109375" style="1" customWidth="1"/>
    <col min="7" max="7" width="24.140625" style="1" customWidth="1"/>
    <col min="8" max="8" width="23.85546875" style="1" customWidth="1"/>
    <col min="9" max="9" width="21" style="3" customWidth="1"/>
    <col min="10" max="10" width="2.140625" style="1" customWidth="1"/>
    <col min="11" max="11" width="19.85546875" style="1" bestFit="1" customWidth="1"/>
    <col min="12" max="12" width="21.28515625" style="1" customWidth="1"/>
    <col min="13" max="15" width="11.5703125" style="1"/>
    <col min="16" max="16" width="14.85546875" style="1" bestFit="1" customWidth="1"/>
    <col min="17" max="254" width="11.5703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5703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5703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5703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5703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5703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5703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5703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5703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5703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5703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5703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5703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5703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5703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5703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5703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5703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5703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5703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5703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5703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5703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5703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5703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5703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5703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5703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5703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5703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5703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5703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5703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5703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5703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5703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5703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5703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5703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5703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5703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5703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5703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5703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5703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5703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5703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5703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5703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5703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5703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5703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5703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5703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5703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5703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5703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5703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5703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5703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5703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5703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5703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5703125" style="1"/>
  </cols>
  <sheetData>
    <row r="2" spans="1:16" ht="15.75" x14ac:dyDescent="0.25">
      <c r="B2" s="36" t="s">
        <v>0</v>
      </c>
      <c r="C2" s="36"/>
      <c r="D2" s="36"/>
      <c r="E2" s="36"/>
      <c r="F2" s="36"/>
      <c r="G2" s="36"/>
      <c r="H2" s="36"/>
      <c r="I2" s="36"/>
    </row>
    <row r="3" spans="1:16" x14ac:dyDescent="0.2">
      <c r="B3" s="37" t="s">
        <v>1</v>
      </c>
      <c r="C3" s="37"/>
      <c r="D3" s="37"/>
      <c r="E3" s="37"/>
      <c r="F3" s="37"/>
      <c r="G3" s="37"/>
      <c r="H3" s="37"/>
      <c r="I3" s="37"/>
    </row>
    <row r="4" spans="1:16" ht="4.5" customHeight="1" x14ac:dyDescent="0.2">
      <c r="B4" s="37"/>
      <c r="C4" s="37"/>
      <c r="D4" s="37"/>
      <c r="E4" s="37"/>
      <c r="F4" s="37"/>
      <c r="G4" s="37"/>
      <c r="H4" s="2"/>
    </row>
    <row r="5" spans="1:16" x14ac:dyDescent="0.2">
      <c r="B5" s="37" t="s">
        <v>26</v>
      </c>
      <c r="C5" s="37"/>
      <c r="D5" s="37"/>
      <c r="E5" s="37"/>
      <c r="F5" s="37"/>
      <c r="G5" s="37"/>
      <c r="H5" s="37"/>
      <c r="I5" s="37"/>
    </row>
    <row r="6" spans="1:16" ht="4.5" customHeight="1" x14ac:dyDescent="0.2">
      <c r="B6" s="4"/>
      <c r="C6" s="4"/>
      <c r="D6" s="4"/>
      <c r="E6" s="5"/>
      <c r="F6" s="5"/>
      <c r="G6" s="5"/>
      <c r="H6" s="6"/>
    </row>
    <row r="7" spans="1:16" x14ac:dyDescent="0.25">
      <c r="B7" s="38" t="s">
        <v>2</v>
      </c>
      <c r="C7" s="38"/>
      <c r="D7" s="38"/>
      <c r="E7" s="38"/>
      <c r="F7" s="38"/>
      <c r="G7" s="38"/>
      <c r="H7" s="38"/>
      <c r="I7" s="38"/>
    </row>
    <row r="8" spans="1:16" ht="8.25" customHeight="1" x14ac:dyDescent="0.25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25">
      <c r="B9" s="9" t="s">
        <v>3</v>
      </c>
      <c r="C9" s="10" t="s">
        <v>4</v>
      </c>
      <c r="D9" s="10" t="s">
        <v>5</v>
      </c>
      <c r="E9" s="10" t="s">
        <v>25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16" x14ac:dyDescent="0.25">
      <c r="B10" s="11" t="s">
        <v>10</v>
      </c>
      <c r="C10" s="12">
        <f>C11+C18+C23+C24</f>
        <v>95471978325</v>
      </c>
      <c r="D10" s="12">
        <f>D11+D18+D23+D24</f>
        <v>3417574821.1700001</v>
      </c>
      <c r="E10" s="12">
        <f>+E11+E18+E24</f>
        <v>710500086.25999999</v>
      </c>
      <c r="F10" s="12">
        <f>+F11+F18</f>
        <v>99600053232.429993</v>
      </c>
      <c r="G10" s="12">
        <f>+G11+G18+G23+G24</f>
        <v>53791144847.790001</v>
      </c>
      <c r="H10" s="12">
        <f>H11+H18+H23+H24</f>
        <v>45808908384.639999</v>
      </c>
      <c r="I10" s="12">
        <f>G10/C10</f>
        <v>0.56342338130542768</v>
      </c>
      <c r="J10" s="13"/>
      <c r="K10" s="13"/>
      <c r="L10" s="13"/>
      <c r="M10" s="13"/>
      <c r="N10" s="13"/>
      <c r="O10" s="13"/>
      <c r="P10" s="13"/>
    </row>
    <row r="11" spans="1:16" x14ac:dyDescent="0.25">
      <c r="A11" s="14"/>
      <c r="B11" s="11" t="s">
        <v>11</v>
      </c>
      <c r="C11" s="12">
        <f>C12+C13+C14+C15+C16+C17</f>
        <v>6293090156</v>
      </c>
      <c r="D11" s="12">
        <f>SUM(D12:D17)+D23</f>
        <v>259145361.66</v>
      </c>
      <c r="E11" s="12">
        <f>E13+E12+E14+E15+E16+E17+E23</f>
        <v>350251952.34000003</v>
      </c>
      <c r="F11" s="12">
        <f>SUM(F12:F17)+F24+F23</f>
        <v>7085223259.25</v>
      </c>
      <c r="G11" s="12">
        <f>SUM(G12:G17)</f>
        <v>4305005381.2200003</v>
      </c>
      <c r="H11" s="12">
        <f>SUM(H12:H17)</f>
        <v>2573758381.0599999</v>
      </c>
      <c r="I11" s="12">
        <f>G11/C11</f>
        <v>0.68408449180018394</v>
      </c>
      <c r="J11" s="13"/>
      <c r="K11" s="13"/>
      <c r="L11" s="13"/>
    </row>
    <row r="12" spans="1:16" x14ac:dyDescent="0.25">
      <c r="A12" s="14"/>
      <c r="B12" s="15" t="s">
        <v>12</v>
      </c>
      <c r="C12" s="30">
        <v>2861216703</v>
      </c>
      <c r="D12" s="31">
        <v>248150666</v>
      </c>
      <c r="E12" s="32">
        <v>6125611.1100000003</v>
      </c>
      <c r="F12" s="30">
        <f>+C12+D12+E12</f>
        <v>3115492980.1100001</v>
      </c>
      <c r="G12" s="30">
        <v>1901861063.3</v>
      </c>
      <c r="H12" s="30">
        <f>+F12-G12</f>
        <v>1213631916.8100002</v>
      </c>
      <c r="I12" s="33">
        <f>G12/C12</f>
        <v>0.66470360714233534</v>
      </c>
      <c r="J12" s="13"/>
    </row>
    <row r="13" spans="1:16" x14ac:dyDescent="0.25">
      <c r="B13" s="15" t="s">
        <v>13</v>
      </c>
      <c r="C13" s="32">
        <v>0</v>
      </c>
      <c r="D13" s="31">
        <v>6441877.75</v>
      </c>
      <c r="E13" s="32">
        <v>2150764.85</v>
      </c>
      <c r="F13" s="30">
        <f t="shared" ref="F13:F17" si="0">+C13+D13+E13</f>
        <v>8592642.5999999996</v>
      </c>
      <c r="G13" s="30">
        <v>9191877.0500000007</v>
      </c>
      <c r="H13" s="30">
        <f t="shared" ref="H13:H17" si="1">+F13-G13</f>
        <v>-599234.45000000112</v>
      </c>
      <c r="I13" s="33">
        <v>0</v>
      </c>
      <c r="J13" s="13"/>
    </row>
    <row r="14" spans="1:16" ht="16.5" customHeight="1" x14ac:dyDescent="0.25">
      <c r="A14" s="14"/>
      <c r="B14" s="15" t="s">
        <v>23</v>
      </c>
      <c r="C14" s="30">
        <v>2805034451</v>
      </c>
      <c r="D14" s="32">
        <v>0</v>
      </c>
      <c r="E14" s="32">
        <v>0</v>
      </c>
      <c r="F14" s="30">
        <f t="shared" si="0"/>
        <v>2805034451</v>
      </c>
      <c r="G14" s="30">
        <v>1878343468.4099998</v>
      </c>
      <c r="H14" s="30">
        <f t="shared" si="1"/>
        <v>926690982.59000015</v>
      </c>
      <c r="I14" s="33">
        <f t="shared" ref="I14:I17" si="2">G14/C14</f>
        <v>0.66963294077916469</v>
      </c>
      <c r="J14" s="13"/>
    </row>
    <row r="15" spans="1:16" x14ac:dyDescent="0.25">
      <c r="A15" s="16"/>
      <c r="B15" s="15" t="s">
        <v>14</v>
      </c>
      <c r="C15" s="30">
        <v>65269073</v>
      </c>
      <c r="D15" s="31">
        <v>4152817.9099999997</v>
      </c>
      <c r="E15" s="32">
        <v>291896637.13</v>
      </c>
      <c r="F15" s="30">
        <f t="shared" si="0"/>
        <v>361318528.03999996</v>
      </c>
      <c r="G15" s="30">
        <v>287687173.20000005</v>
      </c>
      <c r="H15" s="30">
        <f t="shared" si="1"/>
        <v>73631354.839999914</v>
      </c>
      <c r="I15" s="33">
        <f t="shared" si="2"/>
        <v>4.4077104205233626</v>
      </c>
      <c r="J15" s="13"/>
    </row>
    <row r="16" spans="1:16" x14ac:dyDescent="0.25">
      <c r="A16" s="16"/>
      <c r="B16" s="15" t="s">
        <v>15</v>
      </c>
      <c r="C16" s="30">
        <v>542069549</v>
      </c>
      <c r="D16" s="31">
        <v>400000</v>
      </c>
      <c r="E16" s="32">
        <v>26355231.530000001</v>
      </c>
      <c r="F16" s="30">
        <f t="shared" si="0"/>
        <v>568824780.52999997</v>
      </c>
      <c r="G16" s="30">
        <v>219239623.59999999</v>
      </c>
      <c r="H16" s="30">
        <f t="shared" si="1"/>
        <v>349585156.92999995</v>
      </c>
      <c r="I16" s="33">
        <f t="shared" si="2"/>
        <v>0.40444925195382997</v>
      </c>
      <c r="J16" s="13"/>
    </row>
    <row r="17" spans="1:10" x14ac:dyDescent="0.25">
      <c r="A17" s="16"/>
      <c r="B17" s="15" t="s">
        <v>16</v>
      </c>
      <c r="C17" s="30">
        <v>19500380</v>
      </c>
      <c r="D17" s="32">
        <v>0</v>
      </c>
      <c r="E17" s="32">
        <v>0</v>
      </c>
      <c r="F17" s="30">
        <f t="shared" si="0"/>
        <v>19500380</v>
      </c>
      <c r="G17" s="30">
        <v>8682175.6600000001</v>
      </c>
      <c r="H17" s="30">
        <f t="shared" si="1"/>
        <v>10818204.34</v>
      </c>
      <c r="I17" s="33">
        <f t="shared" si="2"/>
        <v>0.44523110113751629</v>
      </c>
      <c r="J17" s="13"/>
    </row>
    <row r="18" spans="1:10" x14ac:dyDescent="0.25">
      <c r="A18" s="16"/>
      <c r="B18" s="11" t="s">
        <v>17</v>
      </c>
      <c r="C18" s="12">
        <f>C19+C20+C21+C22</f>
        <v>89153323873</v>
      </c>
      <c r="D18" s="12">
        <f>D19+D20+D21+D22</f>
        <v>3158429459.5100002</v>
      </c>
      <c r="E18" s="12">
        <f>SUM(E19:E22)</f>
        <v>203076640.66999999</v>
      </c>
      <c r="F18" s="12">
        <f>SUM(F19:F22)</f>
        <v>92514829973.179993</v>
      </c>
      <c r="G18" s="12">
        <f>SUM(G19:G22)</f>
        <v>49481510409.580002</v>
      </c>
      <c r="H18" s="12">
        <f>SUM(H19:H22)</f>
        <v>43033319563.599998</v>
      </c>
      <c r="I18" s="12">
        <f>G18/C18</f>
        <v>0.55501587893758197</v>
      </c>
      <c r="J18" s="13"/>
    </row>
    <row r="19" spans="1:10" x14ac:dyDescent="0.25">
      <c r="A19" s="16"/>
      <c r="B19" s="15" t="s">
        <v>24</v>
      </c>
      <c r="C19" s="30">
        <v>40475080223</v>
      </c>
      <c r="D19" s="30">
        <v>319362549</v>
      </c>
      <c r="E19" s="32">
        <v>0</v>
      </c>
      <c r="F19" s="30">
        <f t="shared" ref="F19:F24" si="3">+C19+D19+E19</f>
        <v>40794442772</v>
      </c>
      <c r="G19" s="34">
        <v>23294338381.790001</v>
      </c>
      <c r="H19" s="30">
        <f t="shared" ref="H19:H24" si="4">+F19-G19</f>
        <v>17500104390.209999</v>
      </c>
      <c r="I19" s="33">
        <f>G19/C19</f>
        <v>0.57552297002126684</v>
      </c>
      <c r="J19" s="13"/>
    </row>
    <row r="20" spans="1:10" x14ac:dyDescent="0.25">
      <c r="B20" s="15" t="s">
        <v>18</v>
      </c>
      <c r="C20" s="30">
        <v>41969490858</v>
      </c>
      <c r="D20" s="30">
        <v>308131302</v>
      </c>
      <c r="E20" s="32">
        <v>203076640.66999999</v>
      </c>
      <c r="F20" s="30">
        <f t="shared" si="3"/>
        <v>42480698800.669998</v>
      </c>
      <c r="G20" s="34">
        <v>19489223570.18</v>
      </c>
      <c r="H20" s="30">
        <f t="shared" si="4"/>
        <v>22991475230.489998</v>
      </c>
      <c r="I20" s="33">
        <f t="shared" ref="I20:I22" si="5">G20/C20</f>
        <v>0.46436645219547784</v>
      </c>
      <c r="J20" s="13"/>
    </row>
    <row r="21" spans="1:10" s="16" customFormat="1" x14ac:dyDescent="0.25">
      <c r="B21" s="15" t="s">
        <v>19</v>
      </c>
      <c r="C21" s="30">
        <v>6237241008</v>
      </c>
      <c r="D21" s="30">
        <v>2317693343.8600001</v>
      </c>
      <c r="E21" s="32">
        <v>0</v>
      </c>
      <c r="F21" s="30">
        <f t="shared" si="3"/>
        <v>8554934351.8600006</v>
      </c>
      <c r="G21" s="34">
        <v>5932556500.6699991</v>
      </c>
      <c r="H21" s="30">
        <f t="shared" si="4"/>
        <v>2622377851.1900015</v>
      </c>
      <c r="I21" s="33">
        <f t="shared" si="5"/>
        <v>0.95115075608923771</v>
      </c>
      <c r="J21" s="13"/>
    </row>
    <row r="22" spans="1:10" s="16" customFormat="1" x14ac:dyDescent="0.25">
      <c r="B22" s="15" t="s">
        <v>20</v>
      </c>
      <c r="C22" s="30">
        <v>471511784</v>
      </c>
      <c r="D22" s="30">
        <v>213242264.65000001</v>
      </c>
      <c r="E22" s="32">
        <v>0</v>
      </c>
      <c r="F22" s="30">
        <f>+C22+D22+E22</f>
        <v>684754048.64999998</v>
      </c>
      <c r="G22" s="35">
        <v>765391956.94000006</v>
      </c>
      <c r="H22" s="30">
        <f>+F22-G22</f>
        <v>-80637908.290000081</v>
      </c>
      <c r="I22" s="33">
        <f t="shared" si="5"/>
        <v>1.6232721703091095</v>
      </c>
      <c r="J22" s="13"/>
    </row>
    <row r="23" spans="1:10" x14ac:dyDescent="0.25">
      <c r="B23" s="11" t="s">
        <v>21</v>
      </c>
      <c r="C23" s="12">
        <v>25564296</v>
      </c>
      <c r="D23" s="12">
        <v>0</v>
      </c>
      <c r="E23" s="12">
        <v>23723707.719999999</v>
      </c>
      <c r="F23" s="12">
        <f t="shared" si="3"/>
        <v>49288003.719999999</v>
      </c>
      <c r="G23" s="12">
        <v>4629056.99</v>
      </c>
      <c r="H23" s="12">
        <f t="shared" si="4"/>
        <v>44658946.729999997</v>
      </c>
      <c r="I23" s="12">
        <v>0</v>
      </c>
      <c r="J23" s="13"/>
    </row>
    <row r="24" spans="1:10" x14ac:dyDescent="0.25">
      <c r="B24" s="11" t="s">
        <v>22</v>
      </c>
      <c r="C24" s="12">
        <v>0</v>
      </c>
      <c r="D24" s="12">
        <v>0</v>
      </c>
      <c r="E24" s="12">
        <v>157171493.25</v>
      </c>
      <c r="F24" s="12">
        <f t="shared" si="3"/>
        <v>157171493.25</v>
      </c>
      <c r="G24" s="12">
        <v>0</v>
      </c>
      <c r="H24" s="12">
        <f t="shared" si="4"/>
        <v>157171493.25</v>
      </c>
      <c r="I24" s="12">
        <f>+(G24/G10)*100</f>
        <v>0</v>
      </c>
      <c r="J24" s="13"/>
    </row>
    <row r="25" spans="1:10" x14ac:dyDescent="0.25">
      <c r="D25" s="17"/>
      <c r="E25" s="13"/>
      <c r="H25" s="3"/>
    </row>
    <row r="26" spans="1:10" x14ac:dyDescent="0.25">
      <c r="C26" s="13"/>
      <c r="D26" s="27"/>
      <c r="E26" s="28"/>
      <c r="F26" s="23"/>
      <c r="G26" s="17"/>
      <c r="H26" s="18"/>
    </row>
    <row r="27" spans="1:10" x14ac:dyDescent="0.25">
      <c r="C27" s="19"/>
      <c r="D27" s="27"/>
      <c r="E27" s="29"/>
      <c r="F27" s="25"/>
      <c r="G27" s="17"/>
      <c r="H27" s="20"/>
    </row>
    <row r="28" spans="1:10" x14ac:dyDescent="0.25">
      <c r="B28" s="17"/>
      <c r="C28" s="13"/>
      <c r="D28" s="22"/>
      <c r="E28" s="22"/>
      <c r="F28" s="22"/>
      <c r="G28" s="17"/>
      <c r="H28" s="13"/>
      <c r="I28" s="13"/>
    </row>
    <row r="29" spans="1:10" x14ac:dyDescent="0.25">
      <c r="C29" s="19"/>
      <c r="D29" s="26"/>
      <c r="E29" s="26"/>
      <c r="F29" s="26"/>
      <c r="G29" s="19"/>
      <c r="H29" s="18"/>
    </row>
    <row r="30" spans="1:10" x14ac:dyDescent="0.25">
      <c r="C30" s="17"/>
      <c r="D30" s="22"/>
      <c r="E30" s="23"/>
      <c r="F30" s="23"/>
      <c r="G30" s="17"/>
      <c r="H30" s="20"/>
    </row>
    <row r="31" spans="1:10" x14ac:dyDescent="0.25">
      <c r="C31" s="21"/>
      <c r="D31" s="24"/>
      <c r="E31" s="24"/>
      <c r="F31" s="24"/>
      <c r="G31" s="21"/>
      <c r="H31" s="3"/>
    </row>
    <row r="32" spans="1:10" x14ac:dyDescent="0.25">
      <c r="C32" s="17"/>
      <c r="D32" s="23"/>
      <c r="E32" s="23"/>
      <c r="F32" s="23"/>
      <c r="G32" s="17"/>
      <c r="H32" s="3"/>
    </row>
    <row r="33" spans="1:16" x14ac:dyDescent="0.25">
      <c r="D33" s="23"/>
      <c r="E33" s="16"/>
      <c r="F33" s="24"/>
      <c r="G33" s="17"/>
      <c r="H33" s="3"/>
    </row>
    <row r="34" spans="1:16" s="3" customFormat="1" x14ac:dyDescent="0.25">
      <c r="A34" s="1"/>
      <c r="B34" s="1"/>
      <c r="C34" s="1"/>
      <c r="D34" s="22"/>
      <c r="E34" s="16"/>
      <c r="F34" s="24"/>
      <c r="G34" s="17"/>
      <c r="J34" s="1"/>
      <c r="K34" s="1"/>
      <c r="L34" s="1"/>
      <c r="M34" s="1"/>
      <c r="N34" s="1"/>
      <c r="O34" s="1"/>
      <c r="P34" s="1"/>
    </row>
    <row r="35" spans="1:16" s="3" customFormat="1" x14ac:dyDescent="0.25">
      <c r="A35" s="1"/>
      <c r="B35" s="1"/>
      <c r="C35" s="1"/>
      <c r="D35" s="24"/>
      <c r="E35" s="16"/>
      <c r="F35" s="24"/>
      <c r="G35" s="17"/>
      <c r="J35" s="1"/>
      <c r="K35" s="1"/>
      <c r="L35" s="1"/>
      <c r="M35" s="1"/>
      <c r="N35" s="1"/>
      <c r="O35" s="1"/>
      <c r="P35" s="1"/>
    </row>
    <row r="36" spans="1:16" s="3" customFormat="1" x14ac:dyDescent="0.25">
      <c r="A36" s="1"/>
      <c r="B36" s="1"/>
      <c r="C36" s="1"/>
      <c r="D36" s="22"/>
      <c r="E36" s="16"/>
      <c r="F36" s="24"/>
      <c r="G36" s="17"/>
      <c r="J36" s="1"/>
      <c r="K36" s="1"/>
      <c r="L36" s="1"/>
      <c r="M36" s="1"/>
      <c r="N36" s="1"/>
      <c r="O36" s="1"/>
      <c r="P36" s="1"/>
    </row>
    <row r="37" spans="1:16" s="3" customFormat="1" x14ac:dyDescent="0.25">
      <c r="A37" s="1"/>
      <c r="B37" s="1"/>
      <c r="C37" s="1"/>
      <c r="D37" s="16"/>
      <c r="E37" s="16"/>
      <c r="F37" s="24"/>
      <c r="G37" s="17"/>
      <c r="J37" s="1"/>
      <c r="K37" s="1"/>
      <c r="L37" s="1"/>
      <c r="M37" s="1"/>
      <c r="N37" s="1"/>
      <c r="O37" s="1"/>
      <c r="P37" s="1"/>
    </row>
    <row r="38" spans="1:16" s="3" customFormat="1" x14ac:dyDescent="0.25">
      <c r="A38" s="1"/>
      <c r="B38" s="1"/>
      <c r="C38" s="1"/>
      <c r="D38" s="16"/>
      <c r="E38" s="16"/>
      <c r="F38" s="23"/>
      <c r="G38" s="17"/>
      <c r="J38" s="1"/>
      <c r="K38" s="1"/>
      <c r="L38" s="1"/>
      <c r="M38" s="1"/>
      <c r="N38" s="1"/>
      <c r="O38" s="1"/>
      <c r="P38" s="1"/>
    </row>
    <row r="39" spans="1:16" s="3" customFormat="1" x14ac:dyDescent="0.25">
      <c r="A39" s="1"/>
      <c r="B39" s="1"/>
      <c r="C39" s="1"/>
      <c r="D39" s="22"/>
      <c r="E39" s="16"/>
      <c r="F39" s="23"/>
      <c r="G39" s="17"/>
      <c r="J39" s="1"/>
      <c r="K39" s="1"/>
      <c r="L39" s="1"/>
      <c r="M39" s="1"/>
      <c r="N39" s="1"/>
      <c r="O39" s="1"/>
      <c r="P39" s="1"/>
    </row>
    <row r="40" spans="1:16" s="3" customFormat="1" x14ac:dyDescent="0.25">
      <c r="A40" s="1"/>
      <c r="B40" s="1"/>
      <c r="C40" s="1"/>
      <c r="D40" s="1"/>
      <c r="E40" s="1"/>
      <c r="F40" s="1"/>
      <c r="G40" s="17"/>
      <c r="J40" s="1"/>
      <c r="K40" s="1"/>
      <c r="L40" s="1"/>
      <c r="M40" s="1"/>
      <c r="N40" s="1"/>
      <c r="O40" s="1"/>
      <c r="P40" s="1"/>
    </row>
    <row r="41" spans="1:16" s="3" customFormat="1" x14ac:dyDescent="0.25">
      <c r="A41" s="1"/>
      <c r="B41" s="1"/>
      <c r="C41" s="1"/>
      <c r="D41" s="1"/>
      <c r="E41" s="1"/>
      <c r="F41" s="1"/>
      <c r="G41" s="17"/>
      <c r="J41" s="1"/>
      <c r="K41" s="1"/>
      <c r="L41" s="1"/>
      <c r="M41" s="1"/>
      <c r="N41" s="1"/>
      <c r="O41" s="1"/>
      <c r="P41" s="1"/>
    </row>
    <row r="42" spans="1:16" s="3" customFormat="1" x14ac:dyDescent="0.25">
      <c r="A42" s="1"/>
      <c r="B42" s="1"/>
      <c r="C42" s="1"/>
      <c r="D42" s="13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25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25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25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25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25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25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25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25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25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25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25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25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25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25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25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25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25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25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25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25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25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25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25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25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25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25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25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25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25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25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25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25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25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25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25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25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25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25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25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25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25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25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25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25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25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25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25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25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25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25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25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25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25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2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2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25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25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25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25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25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25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25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25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25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25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25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25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25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25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25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25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25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25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25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25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25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25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25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25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25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25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25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25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25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25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25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25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25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25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2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25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25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25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25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25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25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25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25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25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25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25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25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25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25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25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25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25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25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25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25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25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25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25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25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25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25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25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25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25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25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25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25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25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25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25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25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25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25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25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25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25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25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25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25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25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25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25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25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25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25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25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25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25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25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25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25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25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25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25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25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25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25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25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25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25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25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25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25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25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25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25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25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25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25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25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25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25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25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25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25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25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25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25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25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25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25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25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25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25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25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25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25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25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25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25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25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25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25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25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25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25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25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25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25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25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25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25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25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25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25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25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25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25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25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25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25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25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25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25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25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25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25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25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25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25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25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25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25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25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25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25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25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25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25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25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25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25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25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25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25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25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25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25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25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25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25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25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25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25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25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25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25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25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25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25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25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25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25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25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25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25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25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25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25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25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25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25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25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25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25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25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25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25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25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25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25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25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25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25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25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25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25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25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25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25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25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25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25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25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25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25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25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25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25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25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25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25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25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25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25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25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25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25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25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25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25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25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25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25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25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25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25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25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25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25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25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25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25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25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25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25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25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25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25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25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25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25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25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25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25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25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25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25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25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25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25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25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25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25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25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25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25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25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25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25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25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25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25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25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25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25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25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25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25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25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25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25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25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25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25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25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25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25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25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25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25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25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25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25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25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25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25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25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25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25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25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25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25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25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25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25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25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25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25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25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25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25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25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25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25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25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25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25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25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25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25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25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25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25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25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25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25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25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25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25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25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25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25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25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25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25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25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25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25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25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25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25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25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25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25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25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25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25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25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25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25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25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25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25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25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25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25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25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25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25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25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25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25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25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25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25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25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25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25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25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25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25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25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25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25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25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25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25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25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25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25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25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25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25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25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25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25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25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25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25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25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25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25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25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25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25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25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25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25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25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25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25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25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25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25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25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25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25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25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25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25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25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25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25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25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25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25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25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25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25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25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25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25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25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25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25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25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25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25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25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25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25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25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25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25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25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25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25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25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25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25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25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25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25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25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25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25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25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25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25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25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25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25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25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25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25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25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25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25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25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25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25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25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25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25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25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25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25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25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25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25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25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25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25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25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25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25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25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25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25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25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25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25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25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25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25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25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25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25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25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25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25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25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25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25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25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25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25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25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25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25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25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25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25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25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25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25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25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25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25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25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25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25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25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25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25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25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25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25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25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25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25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25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25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25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25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25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25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25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25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25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25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25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25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25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25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25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25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25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25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25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25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25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25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25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25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25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25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25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25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25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25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25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25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25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25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25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25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25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25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25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25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25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25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25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25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25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25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25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25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25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25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25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25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25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25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25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25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25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25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25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25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25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25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25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25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25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25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25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25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25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25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25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25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25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25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25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25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25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25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25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25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25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25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25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25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25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25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25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25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25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25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25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25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25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25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25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25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25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25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25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25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25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25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25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25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25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25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25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25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25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25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25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25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25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25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25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25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25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25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25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25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25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25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25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25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25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25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25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25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25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25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25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25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25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25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25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25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25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25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25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25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25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25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25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25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25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25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25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25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25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25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25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25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25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25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25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25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25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25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25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25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25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25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25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25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25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25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25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25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25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25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25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25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25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25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25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25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25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25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25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25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25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25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25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25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25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25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25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25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25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25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25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25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25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25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25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25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25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25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25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25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25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25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25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25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25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25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25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25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25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25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25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25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25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25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25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25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25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25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25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25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25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25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25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25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25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25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25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25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25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25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25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25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25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25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25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25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25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25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25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25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25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25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25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25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25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25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25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25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25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25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25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25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25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25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25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25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25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25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25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25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25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25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25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25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25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25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25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25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25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25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25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25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25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25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25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25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25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25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25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25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25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25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25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25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25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25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25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25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25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25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25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25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25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25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25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25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25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25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25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25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25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25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25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25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25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25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25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25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25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25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25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25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25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25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25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25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25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25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25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25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25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25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25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25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25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25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25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25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25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25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25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25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25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25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25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25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25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25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25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25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25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25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25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25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25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25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25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25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25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25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25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25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25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25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25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25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25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25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25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25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25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25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25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25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25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25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25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25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25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25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25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25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25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25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25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25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25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25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25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25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25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25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25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25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25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25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25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25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25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25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25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25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25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25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25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25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25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25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25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25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25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25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25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25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25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25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25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25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25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25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25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25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25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25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25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25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25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25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25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25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25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25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25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25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25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25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25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25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25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25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25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25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25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25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25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25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25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25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25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25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25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25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25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25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25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25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25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25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25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25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25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25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25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25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25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25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25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25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25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25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25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25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25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25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25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25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25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25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25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25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25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25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25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25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25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25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25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25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25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25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25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25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25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25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25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25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25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25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25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25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25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25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25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25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25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25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25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25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25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25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25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25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25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25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25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25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25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25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25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25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25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25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25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25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25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25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25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25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25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25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25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25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25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25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25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25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25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25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25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25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25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25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25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25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25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25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25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25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25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25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25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25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25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25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25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25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25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25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25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25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25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25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25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25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25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25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25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25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25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25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25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25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25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25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25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25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25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25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25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25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25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25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25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25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25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25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25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25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25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25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25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25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25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25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25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25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25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25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25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25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25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25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25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25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25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25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25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25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25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25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25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25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25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25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25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25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25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25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25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25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25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25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25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25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25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25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25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25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25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25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25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25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25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25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25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25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25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25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25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25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25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25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25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25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25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25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25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25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25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25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25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25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25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25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25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25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25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25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25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25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25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25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25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25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25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25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25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25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25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25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25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25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25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25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25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25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25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25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25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25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25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25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25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25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25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25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25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25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25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25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25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25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25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25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25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25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25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25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25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25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25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25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25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25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25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25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25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25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25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25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25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25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25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25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25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25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25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25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25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25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25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25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25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25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25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25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25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25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25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25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25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25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25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25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25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25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25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25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25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25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25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25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25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25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25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25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25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25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25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25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25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25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25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25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25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25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25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25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25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25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25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25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25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25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25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25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25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25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25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25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25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25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25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25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25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25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25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25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25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25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25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25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25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25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25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25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25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25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25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25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25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25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25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25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25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25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25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25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25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25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25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25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25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25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25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25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25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25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25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25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25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25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25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25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25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25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25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25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25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25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25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25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25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25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25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25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25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25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25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25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25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25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25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25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25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25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25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25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25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25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25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25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25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25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25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25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25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25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25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25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25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25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25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25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25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25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25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25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25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25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25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25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25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25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25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25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25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25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25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25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25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25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25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25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25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25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25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25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25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25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25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25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25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25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25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25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25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25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25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25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25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25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25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25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25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25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25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25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25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25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25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25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25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25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25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25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25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25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25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25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25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25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25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25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25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25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25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25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25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25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25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25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25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25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25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25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25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25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25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25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25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25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25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25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25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25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25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25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25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25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25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25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25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25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25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25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25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25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25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25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25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25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25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25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25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25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25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25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25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25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25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25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25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25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25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25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25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25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25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25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25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25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25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25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25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25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25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25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25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25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25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25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25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25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25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25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25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25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25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25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25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25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25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25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25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25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25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25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25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25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25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25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25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25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25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25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25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25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25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25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25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25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25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25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25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25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25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25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25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25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25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25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25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25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25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25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25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25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25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25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25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25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25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25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25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25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25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25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25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25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25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25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25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25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25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25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25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25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25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25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25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25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25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25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25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25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25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25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25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25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25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25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25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25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25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25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25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25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25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25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25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25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25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25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25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25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25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25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25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25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25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25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25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25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25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25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25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25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25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25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25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25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25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25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25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25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25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25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25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25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25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25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25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25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25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25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25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25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25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25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25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25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25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25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25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25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25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25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25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25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25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25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25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25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25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25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25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25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25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25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25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25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25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25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25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25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25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25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25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25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25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25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25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25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25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25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25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25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25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25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25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25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25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25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25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25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25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25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25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25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25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25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25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25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25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25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25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25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25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25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25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25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25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25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25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25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25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25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25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25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25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25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25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25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25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25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25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25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25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25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25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25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25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25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25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25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25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25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25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25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25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25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25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25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25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25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25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25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25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25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25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25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25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25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25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25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25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25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25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25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25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25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25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25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25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25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25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25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25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25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25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25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25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25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25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25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25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25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25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25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25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25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25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25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25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25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25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25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25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25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25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25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25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25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25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25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25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25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25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25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25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25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25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25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25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25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25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25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25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25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25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25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25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25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25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25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25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25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25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25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25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25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25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25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25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25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25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25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25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25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25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25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25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25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25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25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25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25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25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25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25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25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25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25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25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25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25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25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25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25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25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25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25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25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25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25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25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25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25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25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25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25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25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25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25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25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25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25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25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25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25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25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25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25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25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25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25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25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25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25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25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25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25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25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25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25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25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25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25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25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25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25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25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25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25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25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25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25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25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25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25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25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25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25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25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25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25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25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25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25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25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25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25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25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25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25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25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25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25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25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25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25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25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25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25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25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25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25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25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25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25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25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25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25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25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25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25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25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25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25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25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25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25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25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25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25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25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25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25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25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25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25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25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25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25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25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25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25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25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25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25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25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25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25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25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25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25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25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25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25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25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25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25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25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25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25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25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25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25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25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25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25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25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25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25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25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25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25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25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25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25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25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25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25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25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25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25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25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25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25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25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25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25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25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25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25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25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25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25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25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25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25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25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25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25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25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25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25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25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25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25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25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25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25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25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25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25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25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25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25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25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25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25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25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25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25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25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25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25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25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25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25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25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25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25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25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25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25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25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25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25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25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25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25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25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25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25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25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25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25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25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25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25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25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25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25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25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25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25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25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25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25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25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25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25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25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25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25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25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25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25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25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25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25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25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25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25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25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25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25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25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25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25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25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25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25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25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25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25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25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25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25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25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25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25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25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25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25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25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25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25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25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25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25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25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25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25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25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25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25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25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25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25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25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25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25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25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25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25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25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25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25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25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25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25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25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25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25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25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25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25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25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25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25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25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25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25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25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25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25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25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25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25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25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25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25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25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25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25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25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25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25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25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25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25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25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25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25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25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25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25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25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25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25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25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25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25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25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25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25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25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25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25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25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25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25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25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25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25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25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25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25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25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25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25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25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25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25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25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25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25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25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25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25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25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25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25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25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25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25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25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25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25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25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25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25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25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25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25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25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25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25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25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25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25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25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25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25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25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25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25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25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25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25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25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25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25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25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25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25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25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25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25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25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25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25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25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25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25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25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25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25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25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25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25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25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25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25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25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25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25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25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25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25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25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25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25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25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25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25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25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25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25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25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25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25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25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25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25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25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25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25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25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25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25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25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25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25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25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25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25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25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25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25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25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25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25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25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25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25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25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25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25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25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25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25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25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25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25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25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25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25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25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25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25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25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25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25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25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25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25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25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25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25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25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25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25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25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25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25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25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25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25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25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25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25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25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25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25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25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25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25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25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25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25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25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25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25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25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25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25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25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25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25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25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25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25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25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25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25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25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25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25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25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25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25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25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25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25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25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25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25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25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25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25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25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25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25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25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25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25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25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25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25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25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25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25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25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25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25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25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25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25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25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25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25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25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25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25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25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25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25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25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25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25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25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25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25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25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25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25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25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25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25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25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25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25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25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25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25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25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25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25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25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25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25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25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25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25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25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25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25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25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25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25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25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25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25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25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25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25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25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25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25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25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25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25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25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25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25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25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25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25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25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25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25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25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25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25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25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25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25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25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25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25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25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25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25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25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25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25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25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25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25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25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25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25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25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25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25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25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25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25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25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25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25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25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25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25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25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25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25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25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25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25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25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25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25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25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25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25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25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25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25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25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25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25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25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25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25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25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25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25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25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25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25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25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25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25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25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25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25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25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25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25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25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25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25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25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25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25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25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25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25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25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25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25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25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25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25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25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25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25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25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25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25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25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25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25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25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25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25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25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25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25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25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25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25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25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25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25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25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25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25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25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25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25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25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25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25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25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25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25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25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25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25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25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25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25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25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25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25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25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25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25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25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25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25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25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25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25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25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25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25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25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25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25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25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25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25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25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25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25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25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25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25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25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25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25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25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25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25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25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25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25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25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25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25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25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25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25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25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25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25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25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25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25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25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25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25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25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25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25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25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25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25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25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25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25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25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25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25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25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25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25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25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25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25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25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25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25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25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25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25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25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25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25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25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25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25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25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25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25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25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25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25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25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25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25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25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25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25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25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25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25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25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25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25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25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25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25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25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25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25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25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25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25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25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25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25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25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25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25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25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25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25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25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25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25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25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25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25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25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25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25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25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25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25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25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25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25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25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25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25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25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25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25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25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25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25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25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25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25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25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25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25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25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25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25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25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25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25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25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25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25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25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25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25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25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25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25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25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25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25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25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25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25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25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25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25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25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25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25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25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25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25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25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25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25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25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25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25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25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25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25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25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25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25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25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25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25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25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25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25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25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25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25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25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25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25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25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25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25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25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25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25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25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25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25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25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25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25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25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25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25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25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25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25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25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25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25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25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25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25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25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25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25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25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25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25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25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25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25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25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25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25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25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25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25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25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25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25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25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25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25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25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25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25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25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25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25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25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25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25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25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25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25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25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25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25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25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25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25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25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25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25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25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25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25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25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25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25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25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25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25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25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25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25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25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25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25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25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25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25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25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25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25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25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25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25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25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25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25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25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25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25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25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25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25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25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25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25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25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25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25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25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25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25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25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25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25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25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25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25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25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25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25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25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25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25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25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25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25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25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25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25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25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25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25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25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25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25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25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25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25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25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25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25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25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25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25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25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25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25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25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25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25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25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25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25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25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25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25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25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25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25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25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25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25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25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25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25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25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25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25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25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25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25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25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25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25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25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25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25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25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25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25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25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25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25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25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25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25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25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25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25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25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25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25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25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25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25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25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25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25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25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25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25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25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25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25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25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25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25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25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25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25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25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25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25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25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25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25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25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25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25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25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25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25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25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25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25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25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25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25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25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25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25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25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25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25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25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25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25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25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25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25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25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25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25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25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25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25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25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25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25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25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25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25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25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25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25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25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25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25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25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25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25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25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25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25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25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25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25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25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25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25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25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25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25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25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25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25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25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25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25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25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25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25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25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25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25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25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25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25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25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25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25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25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25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25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25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25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25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25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25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25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25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25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25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25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25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25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25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25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25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25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25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25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25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25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25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25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25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25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25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25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25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25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25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25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25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25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25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25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25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25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25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25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25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25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25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25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25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25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25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25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25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25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25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25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25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25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25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25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25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25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25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25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25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25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25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25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25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25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25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25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25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25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25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25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25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25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25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25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25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25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25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25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25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25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25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25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25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25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25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25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25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25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25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25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25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25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25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25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25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25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25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25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25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25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25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25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25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25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25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25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25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25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25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25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25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25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25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25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25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25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25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25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25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25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25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25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25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25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25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25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25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25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25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25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25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25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25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25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25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25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25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25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25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25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25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25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25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25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25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25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25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25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25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25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25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25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25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25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25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25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25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25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25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25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25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25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25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25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25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25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25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25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25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25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25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25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25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25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25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25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25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25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25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25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25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25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25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25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25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25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25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25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25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25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25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25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25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25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25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25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25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25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25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25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25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25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25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25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25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25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25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25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25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25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25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25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25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25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25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25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25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25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25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25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25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25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25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25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25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25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25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25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25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25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25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25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25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25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25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25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25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25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25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25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25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25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25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25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25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25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25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25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25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25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25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25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25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25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25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25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25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25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25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25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25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25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25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25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25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25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25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25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25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25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25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25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25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25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25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25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25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25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25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25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25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25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25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25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25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25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25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25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25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25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25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25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25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25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25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25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25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25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25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25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25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25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25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25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25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25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25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25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25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25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25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25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25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25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25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25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25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25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25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25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25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25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25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25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25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25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25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25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25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25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25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25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25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25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25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25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25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25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25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25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25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25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25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25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25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25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25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25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25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25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25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25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25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25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25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25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25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25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25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25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25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25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25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25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25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25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25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25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25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25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25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25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25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25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25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25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25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25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25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25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25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25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25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25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25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25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25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25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25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25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25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25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25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25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25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25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25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25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25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25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25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25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25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25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25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25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25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25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25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25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25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25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25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25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25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25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25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25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25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25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25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25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25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25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25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25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25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25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25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25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25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25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25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25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25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25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25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25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25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25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25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25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25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25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25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25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25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25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25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25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25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25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25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25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25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25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25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25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25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25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25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25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25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25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25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25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25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25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25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25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25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25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25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25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25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25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25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25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25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25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25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25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25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25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25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25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25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25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25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25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25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25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25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25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25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25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25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25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25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25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25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25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25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25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25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25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25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25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25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25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25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25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25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25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25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25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25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25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25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25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25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25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25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25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25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25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25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25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25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25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25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25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25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25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25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25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25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25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25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25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25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25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25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25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25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25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25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25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25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25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25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25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25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25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25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25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25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25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25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25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25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25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25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25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25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25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25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25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25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25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25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25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25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25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25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25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25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25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25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25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25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25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25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25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25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25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25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25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25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25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25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25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25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25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25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25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25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25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25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25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25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25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25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25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25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25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25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25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25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25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25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25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25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25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25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25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25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25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25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25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25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25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25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25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25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25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25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25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25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25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25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25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25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25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25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25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25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25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25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25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25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25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25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25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25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25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25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25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25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25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25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25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25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25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25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25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25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25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25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25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25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25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25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25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25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25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25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25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25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25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25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25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25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25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25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25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25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25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25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25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25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25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25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25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25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25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25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25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25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25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25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25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25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25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25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25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25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25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25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25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25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25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25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25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25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25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25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25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25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25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25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25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25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25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25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25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25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25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25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25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25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25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25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25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25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25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25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25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25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25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25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25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25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25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25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25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25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25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25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25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25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25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25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25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25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25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25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25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25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25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25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25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25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25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25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25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25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25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25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25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25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25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25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25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25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25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25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25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25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25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25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25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25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25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25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25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25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25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25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25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25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25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25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25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25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25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25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25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25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25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25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25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25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25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25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25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25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25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25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25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25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25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25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25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25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25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25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25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25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25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25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25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25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25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25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25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25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25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25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25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25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25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25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25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25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25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25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25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25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25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25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25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25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25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25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25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25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25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25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25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25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25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25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25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25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25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25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25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25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25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25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25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25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25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25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25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25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25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25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25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25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25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25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25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25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25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25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25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25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25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25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25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25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25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25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25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25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25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25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25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25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25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25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25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25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25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25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25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25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25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25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25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25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25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25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25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25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25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25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25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25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25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25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25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25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25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25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25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25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25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25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25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25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25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25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25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25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25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25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25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25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25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25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25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25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25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25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25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25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25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25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25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25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25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25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25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25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25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25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25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25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25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25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25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25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25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25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25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25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25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25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25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25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25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25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25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25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25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25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25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25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25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25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25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25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25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25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25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25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25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25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25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25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25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25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25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25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25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25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25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25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25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25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25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25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25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25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25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25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25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25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25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25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25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25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25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25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25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25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25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25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25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25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25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25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25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25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25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25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25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25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25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25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25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25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25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25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25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25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25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25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25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25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25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25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25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25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25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25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25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25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25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25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25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25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25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25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25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25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25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25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25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25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25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25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25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25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25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25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25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25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25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25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25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25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25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25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25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25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25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25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25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25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25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25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25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25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25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25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25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25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25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25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25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25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25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25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25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25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25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25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25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25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25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25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25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25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25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25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25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25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25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25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25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25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25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25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25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25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25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25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25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25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25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25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25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25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25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25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25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25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25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25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25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25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25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25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25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25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25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25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25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25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25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25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25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25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25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25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25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25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25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25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25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25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25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25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25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25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25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25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25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25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25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25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25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25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25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25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25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25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25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25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25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25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25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25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25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25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25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25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25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25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25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25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25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25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25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25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25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25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25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25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25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25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25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25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25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25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25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25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25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25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25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25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25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25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25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25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25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25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25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25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25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25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25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25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25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25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25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25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25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25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25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25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25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25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25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25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25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25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25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25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25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25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25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25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25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25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25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25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25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25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25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25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25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25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25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25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25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25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25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25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25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25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25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25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25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25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25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25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25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25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25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25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25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25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25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25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25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25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25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25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25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25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25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25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25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25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25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25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25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25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25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25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25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25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25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25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25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25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25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25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25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25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25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25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25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25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25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25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25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25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25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25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25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25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25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25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25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25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25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25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25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25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25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25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25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25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25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25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25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25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25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25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25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25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25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25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25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25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25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25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25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25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25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25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25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25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25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25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25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25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25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25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25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25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25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25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25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25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25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25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25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25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25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25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25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25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25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25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25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25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25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25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25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25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25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25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25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25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25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25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25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25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25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25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25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25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25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25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25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25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25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25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25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25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25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25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25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25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25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25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25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25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25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25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25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25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25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25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25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25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25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25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25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25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25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25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25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25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25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25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25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25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25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25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25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25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25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25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25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25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25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25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25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25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25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25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25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25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25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25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25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25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25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25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25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25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25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25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25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25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25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25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25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25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25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25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25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25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25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25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25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25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25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25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25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25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25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25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25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25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25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25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25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25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25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25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25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25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25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25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25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25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25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25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25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25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25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25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25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25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25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25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25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25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25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25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25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25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25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25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25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25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25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25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25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25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25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25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25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25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25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25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25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25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25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25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25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25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25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25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25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25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25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25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25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25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25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25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25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25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25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25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25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25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25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25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25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25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25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25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25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25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25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25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25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25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25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25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25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25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25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25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25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25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25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25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25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25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25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25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25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25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25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25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25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25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25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25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25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25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25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25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25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25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25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25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25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25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25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25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25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25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25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25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25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25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25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25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25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25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25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25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25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25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25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25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25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25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25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25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25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25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25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25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25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25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25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25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25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25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25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25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25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25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25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25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25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25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25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25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25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25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25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25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25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25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25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25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25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25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25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25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25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25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25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25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25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25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25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25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25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25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25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25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25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25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25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25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25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25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25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25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25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25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25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25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25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25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25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25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25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25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25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25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25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25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25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25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25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25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25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25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25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25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25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25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25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25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25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25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25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25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25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25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25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25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25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25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25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25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25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25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25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25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25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25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25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25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25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25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25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25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25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25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25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25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25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25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25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25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25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25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25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25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25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25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25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25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25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25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25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25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25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25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25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25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25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25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25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25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25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25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25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25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25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25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25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25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25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25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25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25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25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25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25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25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25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25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25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25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25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25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25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25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25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25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25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25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25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25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25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25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25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25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25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25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25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25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25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25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25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25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25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25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25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25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25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25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25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25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25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25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25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25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25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25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25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25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25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25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25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25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25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25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25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25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25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25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25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25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25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25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25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25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25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25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25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25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25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25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25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25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25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25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25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25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25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25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25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25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25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25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25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25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25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25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25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25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25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25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25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25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25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25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25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25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25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25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25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25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25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25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25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25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25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25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25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25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25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25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25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25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25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25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25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25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25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25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25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25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25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25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25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25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25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25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25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25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25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25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25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25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25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25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25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25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25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25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25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25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25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25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25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25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25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25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25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25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25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25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25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25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25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25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25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25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25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25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25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25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25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25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25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25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25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25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25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25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25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25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25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25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25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25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25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25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25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25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25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25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25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25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25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25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25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25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25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25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25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25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25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25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25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25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25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25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25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25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25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25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25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25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25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25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25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25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25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25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25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25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25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25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25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25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25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25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25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25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25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25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25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25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25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25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25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25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25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25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25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25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25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25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25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25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25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25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25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25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25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25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25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25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25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25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25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25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25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25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25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25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25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25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25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25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25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25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25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25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25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25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25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25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25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25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25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25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25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25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25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25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25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25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25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25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25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25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25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25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25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25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25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25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25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25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25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25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25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25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25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25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25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25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25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25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25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25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25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25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25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25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25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25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25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25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25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25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25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25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25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25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25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25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25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25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25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25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25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25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25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25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25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25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25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25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25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25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25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25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25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25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25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25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25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25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25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25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25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25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25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25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25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25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2024-07-19T07:31:16Z</cp:lastPrinted>
  <dcterms:created xsi:type="dcterms:W3CDTF">2023-08-10T07:18:26Z</dcterms:created>
  <dcterms:modified xsi:type="dcterms:W3CDTF">2024-08-02T01:04:05Z</dcterms:modified>
</cp:coreProperties>
</file>